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rivo\Documents\PV\Leitfaden\"/>
    </mc:Choice>
  </mc:AlternateContent>
  <xr:revisionPtr revIDLastSave="0" documentId="13_ncr:1_{2C85438E-6C23-473D-BF9C-41A35EB3624D}" xr6:coauthVersionLast="47" xr6:coauthVersionMax="47" xr10:uidLastSave="{00000000-0000-0000-0000-000000000000}"/>
  <bookViews>
    <workbookView xWindow="2730" yWindow="750" windowWidth="25200" windowHeight="14730" xr2:uid="{00000000-000D-0000-FFFF-FFFF00000000}"/>
  </bookViews>
  <sheets>
    <sheet name="Abrechnung" sheetId="1" r:id="rId1"/>
    <sheet name="Stromrechnungen" sheetId="3" r:id="rId2"/>
    <sheet name="Zählerstände" sheetId="2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K49" i="1"/>
  <c r="F14" i="1"/>
  <c r="D14" i="1"/>
  <c r="C19" i="3"/>
  <c r="D6" i="3"/>
  <c r="D7" i="3"/>
  <c r="D8" i="3"/>
  <c r="D9" i="3"/>
  <c r="D10" i="3"/>
  <c r="D11" i="3"/>
  <c r="D12" i="3"/>
  <c r="D13" i="3"/>
  <c r="D14" i="3"/>
  <c r="D15" i="3"/>
  <c r="D16" i="3"/>
  <c r="D5" i="3"/>
  <c r="I10" i="2"/>
  <c r="I11" i="2"/>
  <c r="I12" i="2"/>
  <c r="I13" i="2"/>
  <c r="M13" i="2" s="1"/>
  <c r="I14" i="2"/>
  <c r="I15" i="2"/>
  <c r="M15" i="2" s="1"/>
  <c r="I16" i="2"/>
  <c r="I17" i="2"/>
  <c r="M17" i="2" s="1"/>
  <c r="I18" i="2"/>
  <c r="I9" i="2"/>
  <c r="L10" i="2"/>
  <c r="L11" i="2"/>
  <c r="L12" i="2"/>
  <c r="L13" i="2"/>
  <c r="L14" i="2"/>
  <c r="L15" i="2"/>
  <c r="L16" i="2"/>
  <c r="L17" i="2"/>
  <c r="L18" i="2"/>
  <c r="L9" i="2"/>
  <c r="J10" i="2"/>
  <c r="J11" i="2"/>
  <c r="J12" i="2"/>
  <c r="J13" i="2"/>
  <c r="J14" i="2"/>
  <c r="J15" i="2"/>
  <c r="J16" i="2"/>
  <c r="J17" i="2"/>
  <c r="J18" i="2"/>
  <c r="J9" i="2"/>
  <c r="G10" i="2"/>
  <c r="M10" i="2" s="1"/>
  <c r="G11" i="2"/>
  <c r="M11" i="2" s="1"/>
  <c r="G12" i="2"/>
  <c r="M12" i="2" s="1"/>
  <c r="G13" i="2"/>
  <c r="G14" i="2"/>
  <c r="M14" i="2" s="1"/>
  <c r="G15" i="2"/>
  <c r="G16" i="2"/>
  <c r="M16" i="2" s="1"/>
  <c r="G17" i="2"/>
  <c r="G18" i="2"/>
  <c r="M18" i="2" s="1"/>
  <c r="G23" i="2"/>
  <c r="E32" i="2" s="1"/>
  <c r="G25" i="2"/>
  <c r="E36" i="2" s="1"/>
  <c r="G9" i="2"/>
  <c r="D23" i="1"/>
  <c r="D44" i="1" s="1"/>
  <c r="D22" i="1"/>
  <c r="D11" i="1"/>
  <c r="D17" i="1" s="1"/>
  <c r="K42" i="1" l="1"/>
  <c r="I14" i="1"/>
  <c r="I19" i="1" s="1"/>
  <c r="D18" i="1"/>
  <c r="D19" i="1" s="1"/>
  <c r="D19" i="3"/>
  <c r="D20" i="3" s="1"/>
  <c r="M9" i="2"/>
  <c r="K48" i="1"/>
  <c r="I20" i="2"/>
  <c r="E31" i="2" s="1"/>
  <c r="E33" i="2" s="1"/>
  <c r="E41" i="2" s="1"/>
  <c r="J21" i="2"/>
  <c r="E37" i="2" s="1"/>
  <c r="E38" i="2" s="1"/>
  <c r="E42" i="2" s="1"/>
  <c r="I23" i="1" l="1"/>
  <c r="F23" i="1" s="1"/>
  <c r="F44" i="1" s="1"/>
  <c r="K44" i="1" s="1"/>
  <c r="I22" i="1"/>
  <c r="F22" i="1" s="1"/>
  <c r="F43" i="1" s="1"/>
  <c r="K43" i="1" s="1"/>
  <c r="F19" i="1"/>
  <c r="F29" i="1" s="1"/>
  <c r="E43" i="2"/>
  <c r="F35" i="1" l="1"/>
  <c r="F50" i="1" s="1"/>
  <c r="K5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Jochen Rivoir</author>
  </authors>
  <commentList>
    <comment ref="C42" authorId="0" shapeId="0" xr:uid="{50217277-AF43-4C0F-B43C-3D5EB37413D6}">
      <text>
        <r>
          <rPr>
            <b/>
            <sz val="9"/>
            <color indexed="81"/>
            <rFont val="Tahoma"/>
            <family val="2"/>
          </rPr>
          <t>Jochen Rivoir:</t>
        </r>
        <r>
          <rPr>
            <sz val="9"/>
            <color indexed="81"/>
            <rFont val="Tahoma"/>
            <family val="2"/>
          </rPr>
          <t xml:space="preserve">
Anzahl Wohneinheiten, die den gemeinsamen Stromvertrag nutzen</t>
        </r>
      </text>
    </comment>
  </commentList>
</comments>
</file>

<file path=xl/sharedStrings.xml><?xml version="1.0" encoding="utf-8"?>
<sst xmlns="http://schemas.openxmlformats.org/spreadsheetml/2006/main" count="165" uniqueCount="103">
  <si>
    <t>MEA</t>
  </si>
  <si>
    <t>PV Reparaturen</t>
  </si>
  <si>
    <t>Versicherung für PV</t>
  </si>
  <si>
    <t>Wartungskosten für PV</t>
  </si>
  <si>
    <t>qm</t>
  </si>
  <si>
    <t>Wohnungsstrom</t>
  </si>
  <si>
    <t>Allgemeinstrom</t>
  </si>
  <si>
    <t>Gesamt</t>
  </si>
  <si>
    <t>kWh</t>
  </si>
  <si>
    <t>Verbrauch</t>
  </si>
  <si>
    <t>Wohnfläche</t>
  </si>
  <si>
    <t>€/kWh</t>
  </si>
  <si>
    <t>Verteilschlüssel</t>
  </si>
  <si>
    <t>Nebenkostenabrechnung einer Beispielwohnung</t>
  </si>
  <si>
    <t>Eingaben</t>
  </si>
  <si>
    <t>1)</t>
  </si>
  <si>
    <t>2)</t>
  </si>
  <si>
    <t>3)</t>
  </si>
  <si>
    <t>Mehraufwand für Verwaltung</t>
  </si>
  <si>
    <t>Wohnungsstrom (alle teilnehmenden Wohnungen)</t>
  </si>
  <si>
    <t>Einspeisevergütung laut Netzbetreiber</t>
  </si>
  <si>
    <t>Nutzen der PV-Anlage</t>
  </si>
  <si>
    <t>Umlagefähige Positionen (für Bewohner/Mieter)</t>
  </si>
  <si>
    <t>4)</t>
  </si>
  <si>
    <t>Gesamtbetrag</t>
  </si>
  <si>
    <t>5)</t>
  </si>
  <si>
    <t>Nicht umlagefähige Positionen (für Eigentümer/Vermieter)</t>
  </si>
  <si>
    <t>Kreditsumme</t>
  </si>
  <si>
    <t>€</t>
  </si>
  <si>
    <t>Nebenkostenabrechnung (Kostenpflichtiger PV-Strom)</t>
  </si>
  <si>
    <t>Anteil der Wohnung</t>
  </si>
  <si>
    <t>Position</t>
  </si>
  <si>
    <t>Bsp: Wohnung hat 5.000 € Kredit gegeben</t>
  </si>
  <si>
    <t>Stromverbrauch</t>
  </si>
  <si>
    <t>Strombezug laut externer Stromrechnung</t>
  </si>
  <si>
    <t># Beispielwohnung</t>
  </si>
  <si>
    <t>Abrechnung des Stromverbrauchs (zum Preis des gemeinsamen Stromvertrags)</t>
  </si>
  <si>
    <t>WE</t>
  </si>
  <si>
    <t>Gutschrift an Kreditgeber (Zinsen + Tilgung)</t>
  </si>
  <si>
    <t>Hilfestellungen finden Sie in Kapitel 5.1.2 des Leitfadens</t>
  </si>
  <si>
    <t>Nebenrechnung für Stromabrechnung</t>
  </si>
  <si>
    <t>Nebenrechnung für Nutzen der PV-Anlage</t>
  </si>
  <si>
    <t>Zum Ablesen von Zählerständen siehe Blatt "Zählerstände".</t>
  </si>
  <si>
    <t>Zählernummer</t>
  </si>
  <si>
    <t>xxx</t>
  </si>
  <si>
    <t>Hauptzähler</t>
  </si>
  <si>
    <t>Wohnungsnummer</t>
  </si>
  <si>
    <t>Eigentümer</t>
  </si>
  <si>
    <t>Teilnahme am gemeinsamen Stromvertrag (Ja=1, Nein=0)</t>
  </si>
  <si>
    <t>Verbrauch in kWh</t>
  </si>
  <si>
    <t>Zählerstand in kWh zu Beginn &lt;Datum&gt;</t>
  </si>
  <si>
    <t>Wohnungsnummer gemäß Verwaltung</t>
  </si>
  <si>
    <t>Direkt nach Inbetriebnahme des Hauptzählers: Alle Zählerstände (Wohnungszähler, Allgemeinstromzähler, Hauptzähler) fotografieren und in diese Liste eintragen.</t>
  </si>
  <si>
    <t>Am Ende des Jahres wieder alle Zählerstände (Wohnungszähler, Allgemeinstromzähler, Hauptzähler) fotografieren und in diese Liste eintragen.</t>
  </si>
  <si>
    <t>Eigenverbrauch</t>
  </si>
  <si>
    <t>WEG</t>
  </si>
  <si>
    <t>Information für die Abrechnung</t>
  </si>
  <si>
    <t>Stromverbrauch der teilnehmenden Wohnungen</t>
  </si>
  <si>
    <t>Allgemeinstromverbrauch</t>
  </si>
  <si>
    <t>Stromverbräuche</t>
  </si>
  <si>
    <t>Gesamtverbrauch laut Hauptzähler</t>
  </si>
  <si>
    <t>Abzgl. Stromverbrauch der nicht teilnehmenden Wohnungen</t>
  </si>
  <si>
    <t>Zu erwartender abgerechneter Strombezug</t>
  </si>
  <si>
    <t>Kontrollrechnung für abgerechneten Strombezug</t>
  </si>
  <si>
    <t>Stromverbrauch der nicht teilnehmenden Wohnungen</t>
  </si>
  <si>
    <t>Stromverbrauch aller teilnehmenden Verbraucher</t>
  </si>
  <si>
    <t>Abzgl. zu erwartender abgerechneter Strombezug</t>
  </si>
  <si>
    <t>Eigenverbrauch (Selbst verbrauchter PV-Strom)</t>
  </si>
  <si>
    <t>Exportieren in Verwaltungs-SW</t>
  </si>
  <si>
    <t>Verbrauch teilnehmender Verbraucher in kWh</t>
  </si>
  <si>
    <t>Verbrauch nicht teilnehmender Wohnungen in kWh</t>
  </si>
  <si>
    <t>Verbrauch teilnehmender Wohnungen in kWh</t>
  </si>
  <si>
    <t>Zur Kontrolle der Stromrechnung</t>
  </si>
  <si>
    <t>Zählerstand in kWh am Ende &lt;Datum&gt;</t>
  </si>
  <si>
    <t>Internetzugang</t>
  </si>
  <si>
    <t>Mit Summe der Verwaltungs-SW vergleichen</t>
  </si>
  <si>
    <t>Jahr</t>
  </si>
  <si>
    <t>Monat</t>
  </si>
  <si>
    <t>Betrag</t>
  </si>
  <si>
    <t>Summe</t>
  </si>
  <si>
    <t>Durchschnittlicher kWh-Preis</t>
  </si>
  <si>
    <t>/kWh</t>
  </si>
  <si>
    <t>Externe Stromrechnung (des gemeinsamen Stromvertrags), siehe Blatt "Stromrechnungen"</t>
  </si>
  <si>
    <t>Stromverbrauch, siehe Blatt "Zählerstände"</t>
  </si>
  <si>
    <t>Direktverbrauch (von der Verwaltung als Eigenleistung abgerechnet)</t>
  </si>
  <si>
    <t>Direktverbrauch</t>
  </si>
  <si>
    <t>Direktverbrauch (Als Eigenleistung abgerechnet)</t>
  </si>
  <si>
    <t>Copyright © Jochen Rivoir</t>
  </si>
  <si>
    <t xml:space="preserve">Anpassungen sind erlaubt. </t>
  </si>
  <si>
    <t>Der Copyright Hinweis darf nicht entfernt werden.</t>
  </si>
  <si>
    <t>Strom wird zunächst mit dem kWh-Preis des gemeinsamen Stromvertrags abgerechnet</t>
  </si>
  <si>
    <t>Verwendung nur ohne kommerzielle Interessen.</t>
  </si>
  <si>
    <t xml:space="preserve">https://pv4wegs.de </t>
  </si>
  <si>
    <t>WE mit gem. Strombezug</t>
  </si>
  <si>
    <t>Nicht empfohlen</t>
  </si>
  <si>
    <t>Pacht von Wohnungsstromzählern</t>
  </si>
  <si>
    <t>Der Nutzen wird den Eigentümern nach MEA gutgeschrieben, der ihn gfls. an seinen Mieter weitergibt.</t>
  </si>
  <si>
    <t>Strombezugsrechnung inkl. Grundgebühr und Netzentgelte</t>
  </si>
  <si>
    <t>Vermieter: Bei PV-Miete: Nutzen an Mieter abtreten.</t>
  </si>
  <si>
    <t>Stand 17.10.2026, Angaben ohne Gewähr.</t>
  </si>
  <si>
    <t>Laufende Kosten</t>
  </si>
  <si>
    <t>Kosten für PV Kredit (Zinsen + Tilgung)</t>
  </si>
  <si>
    <t>Entfällt, wenn die WEG keinen Kredit aufnimmt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</si>
</sst>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u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5">
    <xf numFmtId="0" fontId="0" fillId="0" borderId="0" xfId="0"/>
    <xf numFmtId="164" fontId="0" fillId="0" borderId="0" xfId="1" applyNumberFormat="1" applyFont="1"/>
    <xf numFmtId="44" fontId="0" fillId="0" borderId="0" xfId="2" applyFont="1"/>
    <xf numFmtId="0" fontId="0" fillId="0" borderId="0" xfId="0" applyAlignment="1">
      <alignment horizontal="right"/>
    </xf>
    <xf numFmtId="0" fontId="2" fillId="0" borderId="0" xfId="0" applyFont="1"/>
    <xf numFmtId="164" fontId="2" fillId="0" borderId="0" xfId="1" applyNumberFormat="1" applyFont="1"/>
    <xf numFmtId="44" fontId="0" fillId="0" borderId="0" xfId="2" quotePrefix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0" fillId="3" borderId="0" xfId="0" applyFill="1"/>
    <xf numFmtId="0" fontId="4" fillId="2" borderId="0" xfId="0" applyFont="1" applyFill="1"/>
    <xf numFmtId="164" fontId="4" fillId="2" borderId="0" xfId="1" applyNumberFormat="1" applyFont="1" applyFill="1"/>
    <xf numFmtId="0" fontId="0" fillId="0" borderId="1" xfId="0" applyBorder="1"/>
    <xf numFmtId="165" fontId="0" fillId="0" borderId="0" xfId="0" applyNumberFormat="1"/>
    <xf numFmtId="43" fontId="0" fillId="0" borderId="0" xfId="1" applyFont="1" applyAlignment="1">
      <alignment horizontal="right"/>
    </xf>
    <xf numFmtId="43" fontId="0" fillId="0" borderId="0" xfId="1" applyFont="1"/>
    <xf numFmtId="43" fontId="2" fillId="0" borderId="0" xfId="1" applyFont="1"/>
    <xf numFmtId="43" fontId="2" fillId="0" borderId="0" xfId="1" applyFont="1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3" fillId="3" borderId="0" xfId="0" applyFont="1" applyFill="1"/>
    <xf numFmtId="164" fontId="3" fillId="3" borderId="0" xfId="1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44" fontId="0" fillId="4" borderId="0" xfId="2" applyFont="1" applyFill="1"/>
    <xf numFmtId="0" fontId="0" fillId="0" borderId="0" xfId="0" quotePrefix="1"/>
    <xf numFmtId="165" fontId="0" fillId="5" borderId="0" xfId="1" applyNumberFormat="1" applyFont="1" applyFill="1"/>
    <xf numFmtId="165" fontId="0" fillId="5" borderId="0" xfId="0" applyNumberFormat="1" applyFill="1"/>
    <xf numFmtId="0" fontId="0" fillId="6" borderId="0" xfId="0" applyFill="1"/>
    <xf numFmtId="0" fontId="6" fillId="6" borderId="0" xfId="3" applyFill="1"/>
    <xf numFmtId="164" fontId="0" fillId="0" borderId="1" xfId="1" applyNumberFormat="1" applyFont="1" applyBorder="1" applyAlignment="1">
      <alignment horizontal="right"/>
    </xf>
    <xf numFmtId="164" fontId="0" fillId="0" borderId="0" xfId="1" applyNumberFormat="1" applyFont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4" fontId="0" fillId="4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44" fontId="0" fillId="0" borderId="0" xfId="2" applyFont="1" applyFill="1" applyBorder="1"/>
    <xf numFmtId="164" fontId="0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6" borderId="0" xfId="0" applyFont="1" applyFill="1"/>
    <xf numFmtId="164" fontId="0" fillId="0" borderId="0" xfId="1" applyNumberFormat="1" applyFont="1" applyFill="1"/>
    <xf numFmtId="44" fontId="3" fillId="3" borderId="0" xfId="2" applyFont="1" applyFill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/>
    <xf numFmtId="44" fontId="4" fillId="2" borderId="5" xfId="2" applyFont="1" applyFill="1" applyBorder="1"/>
    <xf numFmtId="164" fontId="0" fillId="6" borderId="0" xfId="1" applyNumberFormat="1" applyFont="1" applyFill="1" applyAlignment="1">
      <alignment horizontal="center"/>
    </xf>
    <xf numFmtId="49" fontId="0" fillId="0" borderId="0" xfId="2" applyNumberFormat="1" applyFont="1"/>
    <xf numFmtId="0" fontId="0" fillId="0" borderId="1" xfId="0" applyBorder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5" fontId="0" fillId="0" borderId="0" xfId="1" applyNumberFormat="1" applyFont="1" applyFill="1"/>
    <xf numFmtId="0" fontId="7" fillId="0" borderId="0" xfId="0" applyFont="1" applyAlignment="1">
      <alignment horizontal="left"/>
    </xf>
    <xf numFmtId="0" fontId="6" fillId="0" borderId="0" xfId="3" applyFill="1"/>
    <xf numFmtId="164" fontId="0" fillId="0" borderId="0" xfId="0" applyNumberFormat="1"/>
    <xf numFmtId="44" fontId="0" fillId="0" borderId="0" xfId="2" applyFont="1" applyFill="1"/>
    <xf numFmtId="164" fontId="0" fillId="7" borderId="2" xfId="1" applyNumberFormat="1" applyFont="1" applyFill="1" applyBorder="1" applyAlignment="1">
      <alignment horizontal="right"/>
    </xf>
    <xf numFmtId="0" fontId="0" fillId="7" borderId="2" xfId="0" applyFill="1" applyBorder="1"/>
    <xf numFmtId="44" fontId="0" fillId="7" borderId="2" xfId="2" applyFont="1" applyFill="1" applyBorder="1"/>
    <xf numFmtId="164" fontId="3" fillId="3" borderId="0" xfId="1" applyNumberFormat="1" applyFont="1" applyFill="1" applyAlignment="1">
      <alignment horizontal="center"/>
    </xf>
    <xf numFmtId="164" fontId="1" fillId="0" borderId="0" xfId="1" applyNumberFormat="1" applyFont="1" applyFill="1"/>
    <xf numFmtId="164" fontId="0" fillId="6" borderId="0" xfId="1" applyNumberFormat="1" applyFont="1" applyFill="1" applyAlignment="1">
      <alignment horizontal="left"/>
    </xf>
    <xf numFmtId="44" fontId="0" fillId="6" borderId="0" xfId="2" applyFont="1" applyFill="1"/>
    <xf numFmtId="164" fontId="1" fillId="6" borderId="0" xfId="1" applyNumberFormat="1" applyFont="1" applyFill="1" applyAlignment="1">
      <alignment horizontal="left"/>
    </xf>
    <xf numFmtId="164" fontId="4" fillId="6" borderId="0" xfId="1" applyNumberFormat="1" applyFont="1" applyFill="1" applyAlignment="1">
      <alignment horizontal="center"/>
    </xf>
    <xf numFmtId="0" fontId="4" fillId="6" borderId="0" xfId="0" applyFont="1" applyFill="1"/>
    <xf numFmtId="0" fontId="10" fillId="0" borderId="0" xfId="0" applyFont="1"/>
    <xf numFmtId="164" fontId="10" fillId="0" borderId="0" xfId="1" applyNumberFormat="1" applyFont="1" applyFill="1" applyAlignment="1">
      <alignment horizontal="center"/>
    </xf>
    <xf numFmtId="165" fontId="10" fillId="0" borderId="0" xfId="1" applyNumberFormat="1" applyFont="1" applyFill="1"/>
    <xf numFmtId="49" fontId="10" fillId="0" borderId="0" xfId="2" applyNumberFormat="1" applyFont="1"/>
    <xf numFmtId="0" fontId="11" fillId="0" borderId="0" xfId="3" applyFont="1" applyFill="1"/>
    <xf numFmtId="164" fontId="10" fillId="0" borderId="0" xfId="1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8" borderId="0" xfId="0" applyFill="1" applyAlignment="1">
      <alignment wrapText="1"/>
    </xf>
    <xf numFmtId="0" fontId="0" fillId="8" borderId="0" xfId="0" applyFill="1" applyAlignment="1">
      <alignment horizontal="center" wrapText="1"/>
    </xf>
    <xf numFmtId="0" fontId="0" fillId="4" borderId="0" xfId="0" applyFill="1"/>
    <xf numFmtId="0" fontId="0" fillId="4" borderId="0" xfId="0" applyFill="1" applyAlignment="1">
      <alignment horizontal="center"/>
    </xf>
    <xf numFmtId="43" fontId="0" fillId="4" borderId="0" xfId="1" applyFont="1" applyFill="1" applyAlignment="1">
      <alignment horizontal="right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0" fillId="0" borderId="1" xfId="0" applyBorder="1" applyAlignment="1">
      <alignment horizontal="center"/>
    </xf>
    <xf numFmtId="1" fontId="0" fillId="6" borderId="0" xfId="1" applyNumberFormat="1" applyFont="1" applyFill="1" applyAlignment="1">
      <alignment horizontal="right"/>
    </xf>
    <xf numFmtId="0" fontId="0" fillId="9" borderId="6" xfId="0" applyFill="1" applyBorder="1"/>
    <xf numFmtId="0" fontId="0" fillId="9" borderId="6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 wrapText="1"/>
    </xf>
    <xf numFmtId="0" fontId="0" fillId="11" borderId="0" xfId="0" applyFill="1" applyAlignment="1">
      <alignment horizontal="left"/>
    </xf>
    <xf numFmtId="43" fontId="0" fillId="11" borderId="0" xfId="1" applyFont="1" applyFill="1"/>
    <xf numFmtId="43" fontId="0" fillId="11" borderId="0" xfId="1" applyFont="1" applyFill="1" applyAlignment="1">
      <alignment horizontal="right" wrapText="1"/>
    </xf>
    <xf numFmtId="43" fontId="0" fillId="10" borderId="0" xfId="1" applyFont="1" applyFill="1"/>
    <xf numFmtId="43" fontId="0" fillId="4" borderId="0" xfId="1" applyFont="1" applyFill="1" applyBorder="1" applyAlignment="1">
      <alignment horizontal="right"/>
    </xf>
    <xf numFmtId="43" fontId="0" fillId="0" borderId="0" xfId="1" applyFont="1" applyBorder="1" applyAlignment="1">
      <alignment horizontal="right"/>
    </xf>
    <xf numFmtId="43" fontId="0" fillId="8" borderId="0" xfId="1" applyFont="1" applyFill="1" applyBorder="1" applyAlignment="1">
      <alignment horizontal="right"/>
    </xf>
    <xf numFmtId="43" fontId="0" fillId="8" borderId="0" xfId="1" applyFont="1" applyFill="1" applyBorder="1" applyAlignment="1">
      <alignment horizontal="right" wrapText="1"/>
    </xf>
    <xf numFmtId="43" fontId="0" fillId="6" borderId="0" xfId="1" applyFont="1" applyFill="1" applyAlignment="1">
      <alignment horizontal="right"/>
    </xf>
    <xf numFmtId="43" fontId="0" fillId="0" borderId="0" xfId="1" applyFont="1" applyFill="1" applyBorder="1" applyAlignment="1">
      <alignment horizontal="right"/>
    </xf>
    <xf numFmtId="43" fontId="0" fillId="8" borderId="0" xfId="1" applyFont="1" applyFill="1" applyAlignment="1">
      <alignment horizontal="right"/>
    </xf>
    <xf numFmtId="43" fontId="0" fillId="8" borderId="0" xfId="1" applyFont="1" applyFill="1" applyAlignment="1">
      <alignment horizontal="right" wrapText="1"/>
    </xf>
    <xf numFmtId="43" fontId="0" fillId="9" borderId="6" xfId="1" applyFont="1" applyFill="1" applyBorder="1" applyAlignment="1">
      <alignment horizontal="right"/>
    </xf>
    <xf numFmtId="43" fontId="0" fillId="8" borderId="0" xfId="1" applyFont="1" applyFill="1" applyAlignment="1">
      <alignment horizontal="left"/>
    </xf>
    <xf numFmtId="43" fontId="0" fillId="0" borderId="0" xfId="1" applyFont="1" applyAlignment="1">
      <alignment horizontal="left"/>
    </xf>
    <xf numFmtId="43" fontId="0" fillId="6" borderId="0" xfId="1" applyFont="1" applyFill="1" applyAlignment="1">
      <alignment horizontal="left"/>
    </xf>
    <xf numFmtId="43" fontId="0" fillId="0" borderId="0" xfId="1" applyFont="1" applyFill="1" applyAlignment="1">
      <alignment horizontal="right"/>
    </xf>
    <xf numFmtId="43" fontId="0" fillId="0" borderId="1" xfId="1" applyFont="1" applyFill="1" applyBorder="1" applyAlignment="1">
      <alignment horizontal="right"/>
    </xf>
    <xf numFmtId="43" fontId="0" fillId="0" borderId="0" xfId="1" applyFont="1" applyBorder="1" applyAlignment="1">
      <alignment horizontal="left"/>
    </xf>
    <xf numFmtId="43" fontId="0" fillId="6" borderId="0" xfId="1" applyFont="1" applyFill="1" applyBorder="1" applyAlignment="1">
      <alignment horizontal="right"/>
    </xf>
    <xf numFmtId="43" fontId="0" fillId="0" borderId="1" xfId="1" applyFont="1" applyBorder="1" applyAlignment="1">
      <alignment horizontal="right"/>
    </xf>
    <xf numFmtId="0" fontId="2" fillId="0" borderId="0" xfId="0" quotePrefix="1" applyFont="1"/>
    <xf numFmtId="164" fontId="2" fillId="0" borderId="0" xfId="1" applyNumberFormat="1" applyFont="1" applyFill="1" applyBorder="1" applyAlignment="1">
      <alignment horizontal="right"/>
    </xf>
    <xf numFmtId="44" fontId="2" fillId="0" borderId="0" xfId="2" applyFont="1" applyFill="1" applyBorder="1"/>
    <xf numFmtId="164" fontId="2" fillId="0" borderId="0" xfId="1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quotePrefix="1" applyFont="1" applyBorder="1"/>
    <xf numFmtId="164" fontId="2" fillId="0" borderId="1" xfId="1" applyNumberFormat="1" applyFont="1" applyFill="1" applyBorder="1" applyAlignment="1">
      <alignment horizontal="right"/>
    </xf>
    <xf numFmtId="44" fontId="2" fillId="8" borderId="1" xfId="2" applyFont="1" applyFill="1" applyBorder="1"/>
    <xf numFmtId="44" fontId="2" fillId="8" borderId="0" xfId="2" applyFont="1" applyFill="1"/>
    <xf numFmtId="164" fontId="2" fillId="8" borderId="0" xfId="1" applyNumberFormat="1" applyFont="1" applyFill="1" applyAlignment="1">
      <alignment horizontal="center"/>
    </xf>
    <xf numFmtId="44" fontId="0" fillId="5" borderId="0" xfId="2" applyFont="1" applyFill="1"/>
    <xf numFmtId="44" fontId="0" fillId="5" borderId="0" xfId="2" applyFont="1" applyFill="1" applyAlignment="1">
      <alignment horizontal="center"/>
    </xf>
    <xf numFmtId="44" fontId="0" fillId="0" borderId="0" xfId="2" applyFont="1" applyFill="1" applyAlignment="1">
      <alignment horizontal="center"/>
    </xf>
    <xf numFmtId="2" fontId="0" fillId="9" borderId="6" xfId="1" applyNumberFormat="1" applyFont="1" applyFill="1" applyBorder="1" applyAlignment="1">
      <alignment horizontal="right"/>
    </xf>
    <xf numFmtId="43" fontId="0" fillId="4" borderId="0" xfId="1" applyFont="1" applyFill="1" applyAlignment="1">
      <alignment horizontal="left"/>
    </xf>
    <xf numFmtId="43" fontId="0" fillId="4" borderId="1" xfId="1" applyFont="1" applyFill="1" applyBorder="1" applyAlignment="1">
      <alignment horizontal="right"/>
    </xf>
    <xf numFmtId="0" fontId="0" fillId="9" borderId="2" xfId="0" applyFill="1" applyBorder="1"/>
    <xf numFmtId="0" fontId="3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44" fontId="12" fillId="0" borderId="0" xfId="2" applyFont="1" applyAlignment="1">
      <alignment horizontal="right"/>
    </xf>
    <xf numFmtId="44" fontId="3" fillId="0" borderId="0" xfId="2" applyFont="1"/>
    <xf numFmtId="0" fontId="3" fillId="0" borderId="0" xfId="0" quotePrefix="1" applyFont="1"/>
    <xf numFmtId="0" fontId="12" fillId="2" borderId="7" xfId="0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44" fontId="12" fillId="2" borderId="8" xfId="2" applyFont="1" applyFill="1" applyBorder="1" applyAlignment="1">
      <alignment horizontal="right"/>
    </xf>
    <xf numFmtId="0" fontId="0" fillId="0" borderId="9" xfId="0" applyBorder="1"/>
    <xf numFmtId="44" fontId="0" fillId="0" borderId="10" xfId="2" applyFont="1" applyBorder="1"/>
    <xf numFmtId="0" fontId="0" fillId="0" borderId="11" xfId="0" applyBorder="1"/>
    <xf numFmtId="0" fontId="0" fillId="0" borderId="12" xfId="0" applyBorder="1"/>
    <xf numFmtId="44" fontId="0" fillId="0" borderId="13" xfId="2" applyFont="1" applyBorder="1"/>
    <xf numFmtId="0" fontId="0" fillId="6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right"/>
    </xf>
    <xf numFmtId="164" fontId="0" fillId="2" borderId="0" xfId="1" applyNumberFormat="1" applyFont="1" applyFill="1"/>
    <xf numFmtId="164" fontId="0" fillId="2" borderId="0" xfId="1" applyNumberFormat="1" applyFont="1" applyFill="1" applyBorder="1" applyAlignment="1">
      <alignment horizontal="right"/>
    </xf>
    <xf numFmtId="44" fontId="0" fillId="2" borderId="0" xfId="2" applyFont="1" applyFill="1"/>
    <xf numFmtId="164" fontId="0" fillId="2" borderId="0" xfId="1" applyNumberFormat="1" applyFont="1" applyFill="1" applyAlignment="1">
      <alignment horizontal="center"/>
    </xf>
    <xf numFmtId="165" fontId="0" fillId="2" borderId="0" xfId="0" applyNumberFormat="1" applyFill="1"/>
    <xf numFmtId="44" fontId="0" fillId="5" borderId="1" xfId="2" applyFont="1" applyFill="1" applyBorder="1"/>
    <xf numFmtId="164" fontId="0" fillId="5" borderId="1" xfId="1" applyNumberFormat="1" applyFont="1" applyFill="1" applyBorder="1" applyAlignment="1">
      <alignment horizontal="center"/>
    </xf>
    <xf numFmtId="165" fontId="2" fillId="5" borderId="0" xfId="0" applyNumberFormat="1" applyFont="1" applyFill="1"/>
    <xf numFmtId="164" fontId="0" fillId="9" borderId="2" xfId="1" applyNumberFormat="1" applyFont="1" applyFill="1" applyBorder="1" applyAlignment="1">
      <alignment horizontal="right"/>
    </xf>
    <xf numFmtId="44" fontId="0" fillId="9" borderId="2" xfId="2" applyFont="1" applyFill="1" applyBorder="1"/>
    <xf numFmtId="0" fontId="13" fillId="0" borderId="0" xfId="0" applyFont="1"/>
    <xf numFmtId="0" fontId="2" fillId="5" borderId="0" xfId="0" applyFont="1" applyFill="1"/>
    <xf numFmtId="0" fontId="0" fillId="0" borderId="0" xfId="0" applyAlignment="1">
      <alignment horizontal="left" indent="2"/>
    </xf>
    <xf numFmtId="0" fontId="2" fillId="0" borderId="0" xfId="0" applyFont="1" applyFill="1"/>
    <xf numFmtId="44" fontId="2" fillId="0" borderId="0" xfId="2" applyFont="1" applyFill="1"/>
    <xf numFmtId="0" fontId="0" fillId="0" borderId="0" xfId="0" applyFill="1"/>
    <xf numFmtId="164" fontId="2" fillId="8" borderId="1" xfId="1" applyNumberFormat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220317</xdr:colOff>
      <xdr:row>15</xdr:row>
      <xdr:rowOff>81998</xdr:rowOff>
    </xdr:from>
    <xdr:to>
      <xdr:col>8</xdr:col>
      <xdr:colOff>515592</xdr:colOff>
      <xdr:row>16</xdr:row>
      <xdr:rowOff>148673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27E67C16-83A9-70BC-2439-8E15F82022B6}"/>
            </a:ext>
          </a:extLst>
        </xdr:cNvPr>
        <xdr:cNvSpPr/>
      </xdr:nvSpPr>
      <xdr:spPr>
        <a:xfrm>
          <a:off x="6771860" y="2326585"/>
          <a:ext cx="295275" cy="257175"/>
        </a:xfrm>
        <a:prstGeom prst="downArrow">
          <a:avLst>
            <a:gd name="adj1" fmla="val 56451"/>
            <a:gd name="adj2" fmla="val 31481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977064</xdr:colOff>
      <xdr:row>35</xdr:row>
      <xdr:rowOff>43114</xdr:rowOff>
    </xdr:from>
    <xdr:to>
      <xdr:col>6</xdr:col>
      <xdr:colOff>291264</xdr:colOff>
      <xdr:row>36</xdr:row>
      <xdr:rowOff>95251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AF0B21C4-542E-4704-B679-504280EED847}"/>
            </a:ext>
          </a:extLst>
        </xdr:cNvPr>
        <xdr:cNvSpPr/>
      </xdr:nvSpPr>
      <xdr:spPr>
        <a:xfrm>
          <a:off x="6215814" y="7053514"/>
          <a:ext cx="295275" cy="252162"/>
        </a:xfrm>
        <a:prstGeom prst="down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77031</xdr:colOff>
      <xdr:row>17</xdr:row>
      <xdr:rowOff>173939</xdr:rowOff>
    </xdr:from>
    <xdr:to>
      <xdr:col>7</xdr:col>
      <xdr:colOff>265044</xdr:colOff>
      <xdr:row>19</xdr:row>
      <xdr:rowOff>33135</xdr:rowOff>
    </xdr:to>
    <xdr:sp macro="" textlink="">
      <xdr:nvSpPr>
        <xdr:cNvPr id="5" name="Arrow: Down 4">
          <a:extLst>
            <a:ext uri="{FF2B5EF4-FFF2-40B4-BE49-F238E27FC236}">
              <a16:creationId xmlns:a16="http://schemas.microsoft.com/office/drawing/2014/main" id="{1935C9A3-210F-4602-9653-0134527EA009}"/>
            </a:ext>
          </a:extLst>
        </xdr:cNvPr>
        <xdr:cNvSpPr/>
      </xdr:nvSpPr>
      <xdr:spPr>
        <a:xfrm rot="5400000">
          <a:off x="6287744" y="2825617"/>
          <a:ext cx="240196" cy="188013"/>
        </a:xfrm>
        <a:prstGeom prst="downArrow">
          <a:avLst>
            <a:gd name="adj1" fmla="val 56451"/>
            <a:gd name="adj2" fmla="val 31481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72060</xdr:colOff>
      <xdr:row>21</xdr:row>
      <xdr:rowOff>77861</xdr:rowOff>
    </xdr:from>
    <xdr:to>
      <xdr:col>7</xdr:col>
      <xdr:colOff>260073</xdr:colOff>
      <xdr:row>22</xdr:row>
      <xdr:rowOff>127557</xdr:rowOff>
    </xdr:to>
    <xdr:sp macro="" textlink="">
      <xdr:nvSpPr>
        <xdr:cNvPr id="7" name="Arrow: Down 6">
          <a:extLst>
            <a:ext uri="{FF2B5EF4-FFF2-40B4-BE49-F238E27FC236}">
              <a16:creationId xmlns:a16="http://schemas.microsoft.com/office/drawing/2014/main" id="{0D96E831-425A-47D3-93B4-2BADC72F1D16}"/>
            </a:ext>
          </a:extLst>
        </xdr:cNvPr>
        <xdr:cNvSpPr/>
      </xdr:nvSpPr>
      <xdr:spPr>
        <a:xfrm rot="5400000">
          <a:off x="6282773" y="3491539"/>
          <a:ext cx="240196" cy="188013"/>
        </a:xfrm>
        <a:prstGeom prst="downArrow">
          <a:avLst>
            <a:gd name="adj1" fmla="val 56451"/>
            <a:gd name="adj2" fmla="val 31481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223630</xdr:colOff>
      <xdr:row>19</xdr:row>
      <xdr:rowOff>77029</xdr:rowOff>
    </xdr:from>
    <xdr:to>
      <xdr:col>8</xdr:col>
      <xdr:colOff>518905</xdr:colOff>
      <xdr:row>20</xdr:row>
      <xdr:rowOff>143704</xdr:rowOff>
    </xdr:to>
    <xdr:sp macro="" textlink="">
      <xdr:nvSpPr>
        <xdr:cNvPr id="8" name="Arrow: Down 7">
          <a:extLst>
            <a:ext uri="{FF2B5EF4-FFF2-40B4-BE49-F238E27FC236}">
              <a16:creationId xmlns:a16="http://schemas.microsoft.com/office/drawing/2014/main" id="{CDD80EE8-0223-4EAB-B699-13AC127EF957}"/>
            </a:ext>
          </a:extLst>
        </xdr:cNvPr>
        <xdr:cNvSpPr/>
      </xdr:nvSpPr>
      <xdr:spPr>
        <a:xfrm>
          <a:off x="6775173" y="3083616"/>
          <a:ext cx="295275" cy="257175"/>
        </a:xfrm>
        <a:prstGeom prst="downArrow">
          <a:avLst>
            <a:gd name="adj1" fmla="val 56451"/>
            <a:gd name="adj2" fmla="val 31481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238125</xdr:colOff>
      <xdr:row>23</xdr:row>
      <xdr:rowOff>57150</xdr:rowOff>
    </xdr:from>
    <xdr:to>
      <xdr:col>5</xdr:col>
      <xdr:colOff>533400</xdr:colOff>
      <xdr:row>24</xdr:row>
      <xdr:rowOff>161925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id="{4C65B319-A73D-429D-B5B8-35C11EDC681E}"/>
            </a:ext>
          </a:extLst>
        </xdr:cNvPr>
        <xdr:cNvSpPr/>
      </xdr:nvSpPr>
      <xdr:spPr>
        <a:xfrm>
          <a:off x="5476875" y="4886325"/>
          <a:ext cx="295275" cy="295275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9525</xdr:colOff>
      <xdr:row>19</xdr:row>
      <xdr:rowOff>28575</xdr:rowOff>
    </xdr:from>
    <xdr:to>
      <xdr:col>6</xdr:col>
      <xdr:colOff>304800</xdr:colOff>
      <xdr:row>20</xdr:row>
      <xdr:rowOff>76200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502970A3-AD16-46B1-94C7-39AF299810A9}"/>
            </a:ext>
          </a:extLst>
        </xdr:cNvPr>
        <xdr:cNvSpPr/>
      </xdr:nvSpPr>
      <xdr:spPr>
        <a:xfrm>
          <a:off x="6229350" y="4095750"/>
          <a:ext cx="295275" cy="238125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9525</xdr:colOff>
      <xdr:row>25</xdr:row>
      <xdr:rowOff>152400</xdr:rowOff>
    </xdr:from>
    <xdr:to>
      <xdr:col>6</xdr:col>
      <xdr:colOff>304800</xdr:colOff>
      <xdr:row>27</xdr:row>
      <xdr:rowOff>57150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id="{914356DB-B938-4838-A89B-93DA53F710D8}"/>
            </a:ext>
          </a:extLst>
        </xdr:cNvPr>
        <xdr:cNvSpPr/>
      </xdr:nvSpPr>
      <xdr:spPr>
        <a:xfrm>
          <a:off x="6229350" y="5438775"/>
          <a:ext cx="295275" cy="295275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19049</xdr:colOff>
      <xdr:row>50</xdr:row>
      <xdr:rowOff>19051</xdr:rowOff>
    </xdr:from>
    <xdr:to>
      <xdr:col>11</xdr:col>
      <xdr:colOff>3590924</xdr:colOff>
      <xdr:row>57</xdr:row>
      <xdr:rowOff>85725</xdr:rowOff>
    </xdr:to>
    <xdr:sp macro="" textlink="">
      <xdr:nvSpPr>
        <xdr:cNvPr id="13" name="Callout: Up Arrow 12">
          <a:extLst>
            <a:ext uri="{FF2B5EF4-FFF2-40B4-BE49-F238E27FC236}">
              <a16:creationId xmlns:a16="http://schemas.microsoft.com/office/drawing/2014/main" id="{9B783EA1-FBCD-59AF-6063-0EFED59EC329}"/>
            </a:ext>
          </a:extLst>
        </xdr:cNvPr>
        <xdr:cNvSpPr/>
      </xdr:nvSpPr>
      <xdr:spPr>
        <a:xfrm>
          <a:off x="9191624" y="11010901"/>
          <a:ext cx="3571875" cy="1400174"/>
        </a:xfrm>
        <a:prstGeom prst="upArrowCallout">
          <a:avLst>
            <a:gd name="adj1" fmla="val 31006"/>
            <a:gd name="adj2" fmla="val 28448"/>
            <a:gd name="adj3" fmla="val 9175"/>
            <a:gd name="adj4" fmla="val 82194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Möglichkeit 1: PV-Miete entspricht Nutzen der PV-Anlage. Mieter profitiert von gesparter Grundgebühr.</a:t>
          </a:r>
        </a:p>
        <a:p>
          <a:pPr algn="l"/>
          <a:endParaRPr lang="en-US" sz="1100">
            <a:solidFill>
              <a:sysClr val="windowText" lastClr="000000"/>
            </a:solidFill>
          </a:endParaRPr>
        </a:p>
        <a:p>
          <a:pPr algn="l"/>
          <a:r>
            <a:rPr lang="en-US" sz="1100">
              <a:solidFill>
                <a:sysClr val="windowText" lastClr="000000"/>
              </a:solidFill>
            </a:rPr>
            <a:t>Möglichkeit 2: PV-Miete so wählen, dass Vermieter</a:t>
          </a:r>
          <a:r>
            <a:rPr lang="en-US" sz="1100" baseline="0">
              <a:solidFill>
                <a:sysClr val="windowText" lastClr="000000"/>
              </a:solidFill>
            </a:rPr>
            <a:t> und Mieter sich den Gesamtnutzen (Nutzen der PV-Anlage + gesparte Grundgebühr) hälftig teilen.</a:t>
          </a:r>
          <a:endParaRPr lang="en-US" sz="1100">
            <a:solidFill>
              <a:sysClr val="windowText" lastClr="000000"/>
            </a:solidFill>
          </a:endParaRPr>
        </a:p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977064</xdr:colOff>
      <xdr:row>47</xdr:row>
      <xdr:rowOff>9525</xdr:rowOff>
    </xdr:from>
    <xdr:to>
      <xdr:col>6</xdr:col>
      <xdr:colOff>291264</xdr:colOff>
      <xdr:row>48</xdr:row>
      <xdr:rowOff>43112</xdr:rowOff>
    </xdr:to>
    <xdr:sp macro="" textlink="">
      <xdr:nvSpPr>
        <xdr:cNvPr id="14" name="Arrow: Down 13">
          <a:extLst>
            <a:ext uri="{FF2B5EF4-FFF2-40B4-BE49-F238E27FC236}">
              <a16:creationId xmlns:a16="http://schemas.microsoft.com/office/drawing/2014/main" id="{CE036C67-859E-44A8-8B72-554B4D6D1390}"/>
            </a:ext>
          </a:extLst>
        </xdr:cNvPr>
        <xdr:cNvSpPr/>
      </xdr:nvSpPr>
      <xdr:spPr>
        <a:xfrm>
          <a:off x="6215814" y="9401175"/>
          <a:ext cx="295275" cy="233612"/>
        </a:xfrm>
        <a:prstGeom prst="down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228600</xdr:colOff>
      <xdr:row>40</xdr:row>
      <xdr:rowOff>28575</xdr:rowOff>
    </xdr:from>
    <xdr:to>
      <xdr:col>5</xdr:col>
      <xdr:colOff>523875</xdr:colOff>
      <xdr:row>41</xdr:row>
      <xdr:rowOff>66675</xdr:rowOff>
    </xdr:to>
    <xdr:sp macro="" textlink="">
      <xdr:nvSpPr>
        <xdr:cNvPr id="15" name="Arrow: Down 14">
          <a:extLst>
            <a:ext uri="{FF2B5EF4-FFF2-40B4-BE49-F238E27FC236}">
              <a16:creationId xmlns:a16="http://schemas.microsoft.com/office/drawing/2014/main" id="{08B8D9C4-B9A2-4C44-9085-5C851ABBF884}"/>
            </a:ext>
          </a:extLst>
        </xdr:cNvPr>
        <xdr:cNvSpPr/>
      </xdr:nvSpPr>
      <xdr:spPr>
        <a:xfrm>
          <a:off x="5467350" y="8086725"/>
          <a:ext cx="295275" cy="228600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pv4wegs.de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23" zoomScaleNormal="100" workbookViewId="0">
      <selection activeCell="H46" sqref="H46"/>
    </sheetView>
  </sheetViews>
  <sheetFormatPr defaultRowHeight="15" x14ac:dyDescent="0.25"/>
  <cols>
    <col min="1" max="1" width="4.140625" customWidth="1"/>
    <col min="2" max="2" width="41.7109375" customWidth="1"/>
    <col min="3" max="3" width="15.85546875" customWidth="1"/>
    <col min="4" max="4" width="11.140625" customWidth="1"/>
    <col min="5" max="5" width="5.7109375" customWidth="1"/>
    <col min="6" max="6" width="14.7109375" style="1" customWidth="1"/>
    <col min="7" max="8" width="4.7109375" style="29" customWidth="1"/>
    <col min="9" max="9" width="10.5703125" bestFit="1" customWidth="1"/>
    <col min="10" max="10" width="9.140625" customWidth="1"/>
    <col min="11" max="11" width="15.140625" style="2" customWidth="1"/>
    <col min="12" max="12" width="53.85546875" customWidth="1"/>
  </cols>
  <sheetData>
    <row r="1" spans="1:12" ht="15.75" thickBot="1" x14ac:dyDescent="0.3">
      <c r="A1" s="36" t="s">
        <v>29</v>
      </c>
      <c r="B1" s="26"/>
      <c r="C1" s="26"/>
      <c r="D1" s="52" t="s">
        <v>14</v>
      </c>
    </row>
    <row r="2" spans="1:12" x14ac:dyDescent="0.25">
      <c r="A2" t="s">
        <v>39</v>
      </c>
      <c r="F2" s="55"/>
    </row>
    <row r="3" spans="1:12" x14ac:dyDescent="0.25">
      <c r="A3" t="s">
        <v>42</v>
      </c>
      <c r="F3" s="55"/>
    </row>
    <row r="5" spans="1:12" s="9" customFormat="1" ht="21" x14ac:dyDescent="0.35">
      <c r="A5" s="9" t="s">
        <v>40</v>
      </c>
      <c r="F5" s="10"/>
      <c r="G5" s="26" t="s">
        <v>99</v>
      </c>
      <c r="H5" s="56"/>
      <c r="I5" s="26"/>
      <c r="J5" s="26"/>
      <c r="K5" s="57"/>
    </row>
    <row r="6" spans="1:12" x14ac:dyDescent="0.25">
      <c r="A6" s="136" t="s">
        <v>90</v>
      </c>
      <c r="B6" s="136"/>
      <c r="C6" s="137"/>
      <c r="D6" s="136"/>
      <c r="E6" s="136"/>
      <c r="F6" s="138"/>
      <c r="G6" s="26" t="s">
        <v>87</v>
      </c>
      <c r="H6" s="58"/>
      <c r="I6" s="26"/>
      <c r="J6" s="26"/>
      <c r="K6" s="26"/>
    </row>
    <row r="7" spans="1:12" x14ac:dyDescent="0.25">
      <c r="C7" s="3"/>
      <c r="G7" s="27" t="s">
        <v>92</v>
      </c>
      <c r="H7" s="42"/>
      <c r="I7" s="26"/>
      <c r="J7" s="26"/>
      <c r="K7" s="57"/>
    </row>
    <row r="8" spans="1:12" ht="21.75" thickBot="1" x14ac:dyDescent="0.4">
      <c r="A8" t="s">
        <v>83</v>
      </c>
      <c r="C8" s="3"/>
      <c r="G8" s="26" t="s">
        <v>91</v>
      </c>
      <c r="H8" s="59"/>
      <c r="I8" s="60"/>
      <c r="J8" s="60"/>
      <c r="K8" s="60"/>
    </row>
    <row r="9" spans="1:12" ht="16.5" customHeight="1" thickBot="1" x14ac:dyDescent="0.3">
      <c r="B9" t="s">
        <v>6</v>
      </c>
      <c r="D9" s="51">
        <v>50000</v>
      </c>
      <c r="E9" t="s">
        <v>8</v>
      </c>
      <c r="G9" s="135" t="s">
        <v>88</v>
      </c>
      <c r="H9" s="42"/>
      <c r="I9" s="26"/>
      <c r="J9" s="26"/>
      <c r="K9" s="57"/>
    </row>
    <row r="10" spans="1:12" ht="15.75" thickBot="1" x14ac:dyDescent="0.3">
      <c r="B10" t="s">
        <v>19</v>
      </c>
      <c r="D10" s="51">
        <v>104000</v>
      </c>
      <c r="E10" t="s">
        <v>8</v>
      </c>
      <c r="G10" s="26" t="s">
        <v>89</v>
      </c>
      <c r="H10" s="42"/>
      <c r="I10" s="26"/>
      <c r="J10" s="26"/>
      <c r="K10" s="57"/>
    </row>
    <row r="11" spans="1:12" ht="15.75" x14ac:dyDescent="0.25">
      <c r="B11" s="11" t="s">
        <v>33</v>
      </c>
      <c r="C11" s="44"/>
      <c r="D11" s="49">
        <f>D9+D10</f>
        <v>154000</v>
      </c>
      <c r="E11" s="11" t="s">
        <v>8</v>
      </c>
      <c r="L11" s="47"/>
    </row>
    <row r="12" spans="1:12" ht="15.75" x14ac:dyDescent="0.25">
      <c r="C12" s="3"/>
      <c r="L12" s="47"/>
    </row>
    <row r="13" spans="1:12" ht="16.5" thickBot="1" x14ac:dyDescent="0.3">
      <c r="A13" t="s">
        <v>82</v>
      </c>
      <c r="C13" s="3"/>
      <c r="H13" s="32"/>
      <c r="L13" s="47"/>
    </row>
    <row r="14" spans="1:12" ht="15.75" thickBot="1" x14ac:dyDescent="0.3">
      <c r="B14" t="s">
        <v>97</v>
      </c>
      <c r="C14" s="23"/>
      <c r="D14" s="146">
        <f>Stromrechnungen!C19</f>
        <v>120000</v>
      </c>
      <c r="E14" t="s">
        <v>8</v>
      </c>
      <c r="F14" s="147">
        <f>Stromrechnungen!D19</f>
        <v>36000</v>
      </c>
      <c r="G14" s="32" t="s">
        <v>15</v>
      </c>
      <c r="H14" s="32"/>
      <c r="I14" s="24">
        <f>F14/D14</f>
        <v>0.3</v>
      </c>
      <c r="J14" t="s">
        <v>11</v>
      </c>
      <c r="K14" s="43"/>
    </row>
    <row r="15" spans="1:12" x14ac:dyDescent="0.25">
      <c r="C15" s="23"/>
      <c r="D15" s="45"/>
      <c r="F15" s="33"/>
      <c r="G15" s="32"/>
      <c r="H15" s="32"/>
      <c r="I15" s="46"/>
      <c r="K15" s="43"/>
      <c r="L15" s="48"/>
    </row>
    <row r="16" spans="1:12" s="61" customFormat="1" x14ac:dyDescent="0.25">
      <c r="A16" s="4" t="s">
        <v>84</v>
      </c>
      <c r="B16" s="4"/>
      <c r="C16" s="104"/>
      <c r="D16" s="105"/>
      <c r="E16" s="4"/>
      <c r="F16" s="106"/>
      <c r="G16" s="107"/>
      <c r="H16" s="62"/>
      <c r="I16" s="63"/>
      <c r="K16" s="64"/>
      <c r="L16" s="65"/>
    </row>
    <row r="17" spans="1:12" s="61" customFormat="1" x14ac:dyDescent="0.25">
      <c r="A17" s="4"/>
      <c r="B17" s="4" t="s">
        <v>33</v>
      </c>
      <c r="C17" s="104"/>
      <c r="D17" s="105">
        <f>D11</f>
        <v>154000</v>
      </c>
      <c r="E17" s="4"/>
      <c r="F17" s="106"/>
      <c r="G17" s="107"/>
      <c r="H17" s="62"/>
      <c r="I17" s="63"/>
      <c r="K17" s="64"/>
      <c r="L17" s="65"/>
    </row>
    <row r="18" spans="1:12" s="61" customFormat="1" x14ac:dyDescent="0.25">
      <c r="A18" s="4"/>
      <c r="B18" s="4" t="s">
        <v>34</v>
      </c>
      <c r="C18" s="104"/>
      <c r="D18" s="105">
        <f>-D14</f>
        <v>-120000</v>
      </c>
      <c r="E18" s="4"/>
      <c r="F18" s="106"/>
      <c r="G18" s="107"/>
      <c r="H18" s="62"/>
      <c r="I18" s="63"/>
      <c r="K18" s="64"/>
      <c r="L18" s="65"/>
    </row>
    <row r="19" spans="1:12" s="61" customFormat="1" x14ac:dyDescent="0.25">
      <c r="A19" s="4"/>
      <c r="B19" s="108" t="s">
        <v>85</v>
      </c>
      <c r="C19" s="109"/>
      <c r="D19" s="110">
        <f>D17+D18</f>
        <v>34000</v>
      </c>
      <c r="E19" s="108" t="s">
        <v>8</v>
      </c>
      <c r="F19" s="111">
        <f>D19*I19</f>
        <v>10200</v>
      </c>
      <c r="G19" s="154" t="s">
        <v>16</v>
      </c>
      <c r="H19" s="66"/>
      <c r="I19" s="145">
        <f t="shared" ref="I19" si="0">I$14</f>
        <v>0.3</v>
      </c>
      <c r="J19" s="61" t="s">
        <v>11</v>
      </c>
      <c r="K19" s="64"/>
      <c r="L19" s="65"/>
    </row>
    <row r="20" spans="1:12" x14ac:dyDescent="0.25">
      <c r="C20" s="23"/>
      <c r="D20" s="45"/>
      <c r="F20" s="33"/>
      <c r="G20" s="34"/>
      <c r="I20" s="12"/>
      <c r="K20" s="43"/>
      <c r="L20" s="48"/>
    </row>
    <row r="21" spans="1:12" x14ac:dyDescent="0.25">
      <c r="A21" t="s">
        <v>36</v>
      </c>
      <c r="C21" s="3"/>
    </row>
    <row r="22" spans="1:12" x14ac:dyDescent="0.25">
      <c r="B22" t="s">
        <v>6</v>
      </c>
      <c r="D22" s="45">
        <f>D9</f>
        <v>50000</v>
      </c>
      <c r="E22" t="s">
        <v>8</v>
      </c>
      <c r="F22" s="22">
        <f>D22*I22</f>
        <v>15000</v>
      </c>
      <c r="G22" s="31" t="s">
        <v>17</v>
      </c>
      <c r="H22" s="32"/>
      <c r="I22" s="25">
        <f t="shared" ref="I22:I23" si="1">I$14</f>
        <v>0.3</v>
      </c>
      <c r="J22" t="s">
        <v>11</v>
      </c>
      <c r="K22"/>
    </row>
    <row r="23" spans="1:12" x14ac:dyDescent="0.25">
      <c r="B23" t="s">
        <v>19</v>
      </c>
      <c r="D23" s="45">
        <f>D10</f>
        <v>104000</v>
      </c>
      <c r="E23" t="s">
        <v>8</v>
      </c>
      <c r="F23" s="22">
        <f>D23*I23</f>
        <v>31200</v>
      </c>
      <c r="G23" s="31" t="s">
        <v>23</v>
      </c>
      <c r="H23" s="32"/>
      <c r="I23" s="25">
        <f t="shared" si="1"/>
        <v>0.3</v>
      </c>
      <c r="J23" t="s">
        <v>11</v>
      </c>
      <c r="K23"/>
    </row>
    <row r="24" spans="1:12" x14ac:dyDescent="0.25">
      <c r="D24" s="45"/>
      <c r="F24" s="50"/>
      <c r="G24" s="32"/>
      <c r="H24" s="32"/>
      <c r="I24" s="12"/>
      <c r="K24"/>
    </row>
    <row r="25" spans="1:12" s="9" customFormat="1" ht="21" x14ac:dyDescent="0.35">
      <c r="A25" s="9" t="s">
        <v>41</v>
      </c>
      <c r="F25" s="10"/>
      <c r="G25" s="10"/>
      <c r="H25" s="10"/>
      <c r="I25" s="10"/>
      <c r="J25" s="10"/>
      <c r="K25" s="10"/>
      <c r="L25" s="10"/>
    </row>
    <row r="26" spans="1:12" s="136" customFormat="1" x14ac:dyDescent="0.25">
      <c r="A26" s="136" t="s">
        <v>96</v>
      </c>
      <c r="D26" s="139"/>
      <c r="F26" s="140"/>
      <c r="G26" s="141"/>
      <c r="H26" s="141"/>
      <c r="I26" s="142"/>
    </row>
    <row r="27" spans="1:12" ht="15.75" thickBot="1" x14ac:dyDescent="0.3">
      <c r="D27" s="45"/>
      <c r="F27" s="50"/>
      <c r="G27" s="32"/>
      <c r="H27" s="32"/>
      <c r="I27" s="12"/>
      <c r="K27"/>
    </row>
    <row r="28" spans="1:12" ht="15.75" thickBot="1" x14ac:dyDescent="0.3">
      <c r="B28" t="s">
        <v>20</v>
      </c>
      <c r="F28" s="53">
        <v>2519</v>
      </c>
      <c r="G28" s="32"/>
      <c r="H28" s="32"/>
      <c r="I28" s="12"/>
      <c r="K28"/>
    </row>
    <row r="29" spans="1:12" x14ac:dyDescent="0.25">
      <c r="B29" s="4" t="s">
        <v>86</v>
      </c>
      <c r="C29" s="4"/>
      <c r="D29" s="4"/>
      <c r="E29" s="4"/>
      <c r="F29" s="112">
        <f>F19</f>
        <v>10200</v>
      </c>
      <c r="G29" s="113" t="s">
        <v>16</v>
      </c>
      <c r="H29" s="32"/>
      <c r="I29" s="12"/>
      <c r="K29"/>
    </row>
    <row r="30" spans="1:12" x14ac:dyDescent="0.25">
      <c r="B30" s="4" t="s">
        <v>100</v>
      </c>
      <c r="C30" s="4"/>
      <c r="D30" s="151"/>
      <c r="E30" s="151"/>
      <c r="F30" s="152"/>
      <c r="G30" s="107"/>
      <c r="H30" s="32"/>
      <c r="I30" s="12"/>
      <c r="K30"/>
    </row>
    <row r="31" spans="1:12" x14ac:dyDescent="0.25">
      <c r="B31" s="150" t="s">
        <v>18</v>
      </c>
      <c r="C31" s="4"/>
      <c r="D31" s="151"/>
      <c r="E31" s="151"/>
      <c r="F31" s="152">
        <v>200</v>
      </c>
      <c r="G31" s="107"/>
      <c r="H31" s="32"/>
      <c r="I31" s="12"/>
      <c r="K31"/>
    </row>
    <row r="32" spans="1:12" x14ac:dyDescent="0.25">
      <c r="B32" s="150" t="s">
        <v>74</v>
      </c>
      <c r="C32" s="4"/>
      <c r="D32" s="151"/>
      <c r="E32" s="151"/>
      <c r="F32" s="152">
        <v>160</v>
      </c>
      <c r="G32" s="107"/>
      <c r="H32" s="32"/>
      <c r="I32" s="12"/>
      <c r="K32"/>
    </row>
    <row r="33" spans="1:12" x14ac:dyDescent="0.25">
      <c r="B33" s="150" t="s">
        <v>2</v>
      </c>
      <c r="C33" s="4"/>
      <c r="D33" s="151"/>
      <c r="E33" s="151"/>
      <c r="F33" s="152">
        <v>0</v>
      </c>
      <c r="G33" s="107"/>
      <c r="H33" s="32"/>
      <c r="I33" s="12"/>
      <c r="K33"/>
    </row>
    <row r="34" spans="1:12" x14ac:dyDescent="0.25">
      <c r="B34" s="150" t="s">
        <v>3</v>
      </c>
      <c r="D34" s="153"/>
      <c r="E34" s="153"/>
      <c r="F34" s="50">
        <v>0</v>
      </c>
      <c r="G34" s="32"/>
      <c r="H34" s="32"/>
      <c r="I34" s="12"/>
      <c r="K34"/>
    </row>
    <row r="35" spans="1:12" x14ac:dyDescent="0.25">
      <c r="B35" s="11" t="s">
        <v>21</v>
      </c>
      <c r="C35" s="11"/>
      <c r="D35" s="28"/>
      <c r="E35" s="11"/>
      <c r="F35" s="143">
        <f>SUM(F28:F34)</f>
        <v>13079</v>
      </c>
      <c r="G35" s="144" t="s">
        <v>25</v>
      </c>
      <c r="H35" s="34"/>
      <c r="I35" s="12"/>
      <c r="K35"/>
    </row>
    <row r="36" spans="1:12" ht="15.75" thickBot="1" x14ac:dyDescent="0.3">
      <c r="C36" s="3"/>
    </row>
    <row r="37" spans="1:12" s="9" customFormat="1" ht="21.75" thickBot="1" x14ac:dyDescent="0.4">
      <c r="A37" s="9" t="s">
        <v>13</v>
      </c>
      <c r="F37" s="10"/>
      <c r="G37" s="30"/>
      <c r="H37" s="30"/>
      <c r="I37" s="39" t="s">
        <v>35</v>
      </c>
      <c r="J37" s="40"/>
      <c r="K37" s="41"/>
    </row>
    <row r="38" spans="1:12" x14ac:dyDescent="0.25">
      <c r="C38" s="4"/>
      <c r="D38" s="4"/>
    </row>
    <row r="39" spans="1:12" x14ac:dyDescent="0.25">
      <c r="A39" s="8"/>
      <c r="B39" s="19" t="s">
        <v>31</v>
      </c>
      <c r="C39" s="17" t="s">
        <v>12</v>
      </c>
      <c r="D39" s="18" t="s">
        <v>7</v>
      </c>
      <c r="E39" s="19"/>
      <c r="F39" s="20" t="s">
        <v>24</v>
      </c>
      <c r="G39" s="54"/>
      <c r="H39" s="21"/>
      <c r="I39" s="21"/>
      <c r="J39" s="38" t="s">
        <v>30</v>
      </c>
      <c r="K39" s="21"/>
    </row>
    <row r="40" spans="1:12" x14ac:dyDescent="0.25">
      <c r="C40" s="4"/>
      <c r="D40" s="4"/>
      <c r="I40" s="3"/>
    </row>
    <row r="41" spans="1:12" x14ac:dyDescent="0.25">
      <c r="A41" t="s">
        <v>22</v>
      </c>
      <c r="C41" s="4"/>
      <c r="D41" s="4"/>
      <c r="H41" s="32"/>
      <c r="I41" s="3"/>
      <c r="K41" s="6"/>
    </row>
    <row r="42" spans="1:12" x14ac:dyDescent="0.25">
      <c r="B42" t="s">
        <v>95</v>
      </c>
      <c r="C42" s="4" t="s">
        <v>93</v>
      </c>
      <c r="D42" s="37">
        <v>60</v>
      </c>
      <c r="E42" t="s">
        <v>37</v>
      </c>
      <c r="F42" s="50">
        <v>0</v>
      </c>
      <c r="G42" s="32"/>
      <c r="H42" s="32"/>
      <c r="I42" s="3">
        <v>1</v>
      </c>
      <c r="J42" t="s">
        <v>37</v>
      </c>
      <c r="K42" s="2">
        <f>F42*I42/D42</f>
        <v>0</v>
      </c>
      <c r="L42" t="s">
        <v>94</v>
      </c>
    </row>
    <row r="43" spans="1:12" x14ac:dyDescent="0.25">
      <c r="B43" t="s">
        <v>6</v>
      </c>
      <c r="C43" t="s">
        <v>10</v>
      </c>
      <c r="D43" s="16">
        <v>5390.96</v>
      </c>
      <c r="E43" t="s">
        <v>4</v>
      </c>
      <c r="F43" s="22">
        <f>F22</f>
        <v>15000</v>
      </c>
      <c r="G43" s="31" t="s">
        <v>17</v>
      </c>
      <c r="H43" s="32"/>
      <c r="I43" s="13">
        <v>111.39</v>
      </c>
      <c r="J43" t="s">
        <v>4</v>
      </c>
      <c r="K43" s="2">
        <f>F43*I43/D43</f>
        <v>309.93552168815944</v>
      </c>
    </row>
    <row r="44" spans="1:12" x14ac:dyDescent="0.25">
      <c r="B44" t="s">
        <v>5</v>
      </c>
      <c r="C44" s="4" t="s">
        <v>9</v>
      </c>
      <c r="D44" s="5">
        <f>D23</f>
        <v>104000</v>
      </c>
      <c r="E44" t="s">
        <v>8</v>
      </c>
      <c r="F44" s="22">
        <f>F23</f>
        <v>31200</v>
      </c>
      <c r="G44" s="31" t="s">
        <v>23</v>
      </c>
      <c r="H44" s="32"/>
      <c r="I44" s="7">
        <v>2000</v>
      </c>
      <c r="J44" t="s">
        <v>8</v>
      </c>
      <c r="K44" s="2">
        <f>F44*I44/D44</f>
        <v>600</v>
      </c>
    </row>
    <row r="45" spans="1:12" x14ac:dyDescent="0.25">
      <c r="C45" s="4"/>
      <c r="D45" s="4"/>
      <c r="H45" s="32"/>
      <c r="I45" s="3"/>
    </row>
    <row r="46" spans="1:12" x14ac:dyDescent="0.25">
      <c r="A46" t="s">
        <v>26</v>
      </c>
      <c r="C46" s="4"/>
      <c r="D46" s="15"/>
      <c r="H46" s="32"/>
      <c r="I46" s="3"/>
      <c r="K46" s="6"/>
    </row>
    <row r="47" spans="1:12" x14ac:dyDescent="0.25">
      <c r="B47" t="s">
        <v>101</v>
      </c>
      <c r="C47" s="4" t="s">
        <v>0</v>
      </c>
      <c r="D47" s="1">
        <v>1000</v>
      </c>
      <c r="E47" t="s">
        <v>0</v>
      </c>
      <c r="F47" s="50">
        <v>0</v>
      </c>
      <c r="H47" s="32"/>
      <c r="I47" s="14">
        <v>21.19</v>
      </c>
      <c r="J47" t="s">
        <v>0</v>
      </c>
      <c r="K47" s="2">
        <f>F47*I47/D47</f>
        <v>0</v>
      </c>
      <c r="L47" t="s">
        <v>102</v>
      </c>
    </row>
    <row r="48" spans="1:12" ht="15.75" thickBot="1" x14ac:dyDescent="0.3">
      <c r="B48" s="35" t="s">
        <v>38</v>
      </c>
      <c r="C48" t="s">
        <v>27</v>
      </c>
      <c r="D48" s="37">
        <v>1000</v>
      </c>
      <c r="E48" t="s">
        <v>0</v>
      </c>
      <c r="F48" s="50">
        <v>0</v>
      </c>
      <c r="G48" s="116"/>
      <c r="H48" s="116"/>
      <c r="I48" s="37">
        <v>5000</v>
      </c>
      <c r="J48" t="s">
        <v>28</v>
      </c>
      <c r="K48" s="2">
        <f>F48*I48/D48</f>
        <v>0</v>
      </c>
      <c r="L48" t="s">
        <v>32</v>
      </c>
    </row>
    <row r="49" spans="2:12" ht="15.75" thickBot="1" x14ac:dyDescent="0.3">
      <c r="B49" s="35" t="s">
        <v>1</v>
      </c>
      <c r="C49" s="4" t="s">
        <v>0</v>
      </c>
      <c r="D49" s="37">
        <v>1000</v>
      </c>
      <c r="E49" t="s">
        <v>0</v>
      </c>
      <c r="F49" s="53">
        <v>500</v>
      </c>
      <c r="G49" s="116"/>
      <c r="H49" s="116"/>
      <c r="I49" s="14">
        <v>21.19</v>
      </c>
      <c r="J49" t="s">
        <v>0</v>
      </c>
      <c r="K49" s="2">
        <f>F49*I49/D49</f>
        <v>10.595000000000001</v>
      </c>
    </row>
    <row r="50" spans="2:12" x14ac:dyDescent="0.25">
      <c r="B50" s="35" t="s">
        <v>21</v>
      </c>
      <c r="C50" t="s">
        <v>0</v>
      </c>
      <c r="D50" s="1">
        <v>1000</v>
      </c>
      <c r="E50" t="s">
        <v>0</v>
      </c>
      <c r="F50" s="114">
        <f>F35</f>
        <v>13079</v>
      </c>
      <c r="G50" s="115" t="s">
        <v>25</v>
      </c>
      <c r="H50" s="116"/>
      <c r="I50" s="14">
        <v>21.19</v>
      </c>
      <c r="J50" t="s">
        <v>0</v>
      </c>
      <c r="K50" s="2">
        <f>F50*I50/D50</f>
        <v>277.14401000000004</v>
      </c>
      <c r="L50" s="149" t="s">
        <v>98</v>
      </c>
    </row>
    <row r="51" spans="2:12" x14ac:dyDescent="0.25">
      <c r="H51" s="32"/>
      <c r="I51" s="148"/>
    </row>
    <row r="52" spans="2:12" x14ac:dyDescent="0.25">
      <c r="H52" s="32"/>
    </row>
  </sheetData>
  <hyperlinks>
    <hyperlink ref="G7" r:id="rId1" xr:uid="{C80AC3D7-8473-45C4-A0D4-74BD904564CA}"/>
  </hyperlinks>
  <pageMargins left="0.7" right="0.7" top="0.75" bottom="0.75" header="0.3" footer="0.3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1B89-06FC-4309-B1E7-0C186EA23630}">
  <dimension ref="B1:E20"/>
  <sheetViews>
    <sheetView workbookViewId="0">
      <selection activeCell="D26" sqref="D26"/>
    </sheetView>
  </sheetViews>
  <sheetFormatPr defaultRowHeight="15" x14ac:dyDescent="0.25"/>
  <cols>
    <col min="1" max="1" width="3.140625" customWidth="1"/>
    <col min="2" max="2" width="11.5703125" customWidth="1"/>
    <col min="3" max="3" width="15.5703125" customWidth="1"/>
    <col min="4" max="4" width="18.5703125" style="2" customWidth="1"/>
  </cols>
  <sheetData>
    <row r="1" spans="2:4" ht="15.75" thickBot="1" x14ac:dyDescent="0.3"/>
    <row r="2" spans="2:4" ht="15.75" thickBot="1" x14ac:dyDescent="0.3">
      <c r="B2" t="s">
        <v>76</v>
      </c>
      <c r="C2" s="120">
        <v>2025</v>
      </c>
    </row>
    <row r="4" spans="2:4" x14ac:dyDescent="0.25">
      <c r="B4" s="127" t="s">
        <v>77</v>
      </c>
      <c r="C4" s="128" t="s">
        <v>8</v>
      </c>
      <c r="D4" s="129" t="s">
        <v>78</v>
      </c>
    </row>
    <row r="5" spans="2:4" x14ac:dyDescent="0.25">
      <c r="B5" s="130">
        <v>1</v>
      </c>
      <c r="C5">
        <v>10000</v>
      </c>
      <c r="D5" s="131">
        <f>C5*0.3</f>
        <v>3000</v>
      </c>
    </row>
    <row r="6" spans="2:4" x14ac:dyDescent="0.25">
      <c r="B6" s="130">
        <v>2</v>
      </c>
      <c r="C6">
        <v>10000</v>
      </c>
      <c r="D6" s="131">
        <f t="shared" ref="D6:D16" si="0">C6*0.3</f>
        <v>3000</v>
      </c>
    </row>
    <row r="7" spans="2:4" x14ac:dyDescent="0.25">
      <c r="B7" s="130">
        <v>3</v>
      </c>
      <c r="C7">
        <v>10000</v>
      </c>
      <c r="D7" s="131">
        <f t="shared" si="0"/>
        <v>3000</v>
      </c>
    </row>
    <row r="8" spans="2:4" x14ac:dyDescent="0.25">
      <c r="B8" s="130">
        <v>4</v>
      </c>
      <c r="C8">
        <v>10000</v>
      </c>
      <c r="D8" s="131">
        <f t="shared" si="0"/>
        <v>3000</v>
      </c>
    </row>
    <row r="9" spans="2:4" x14ac:dyDescent="0.25">
      <c r="B9" s="130">
        <v>5</v>
      </c>
      <c r="C9">
        <v>10000</v>
      </c>
      <c r="D9" s="131">
        <f t="shared" si="0"/>
        <v>3000</v>
      </c>
    </row>
    <row r="10" spans="2:4" x14ac:dyDescent="0.25">
      <c r="B10" s="130">
        <v>6</v>
      </c>
      <c r="C10">
        <v>10000</v>
      </c>
      <c r="D10" s="131">
        <f t="shared" si="0"/>
        <v>3000</v>
      </c>
    </row>
    <row r="11" spans="2:4" x14ac:dyDescent="0.25">
      <c r="B11" s="130">
        <v>7</v>
      </c>
      <c r="C11">
        <v>10000</v>
      </c>
      <c r="D11" s="131">
        <f t="shared" si="0"/>
        <v>3000</v>
      </c>
    </row>
    <row r="12" spans="2:4" x14ac:dyDescent="0.25">
      <c r="B12" s="130">
        <v>8</v>
      </c>
      <c r="C12">
        <v>10000</v>
      </c>
      <c r="D12" s="131">
        <f t="shared" si="0"/>
        <v>3000</v>
      </c>
    </row>
    <row r="13" spans="2:4" x14ac:dyDescent="0.25">
      <c r="B13" s="130">
        <v>9</v>
      </c>
      <c r="C13">
        <v>10000</v>
      </c>
      <c r="D13" s="131">
        <f t="shared" si="0"/>
        <v>3000</v>
      </c>
    </row>
    <row r="14" spans="2:4" x14ac:dyDescent="0.25">
      <c r="B14" s="130">
        <v>10</v>
      </c>
      <c r="C14">
        <v>10000</v>
      </c>
      <c r="D14" s="131">
        <f t="shared" si="0"/>
        <v>3000</v>
      </c>
    </row>
    <row r="15" spans="2:4" x14ac:dyDescent="0.25">
      <c r="B15" s="130">
        <v>11</v>
      </c>
      <c r="C15">
        <v>10000</v>
      </c>
      <c r="D15" s="131">
        <f t="shared" si="0"/>
        <v>3000</v>
      </c>
    </row>
    <row r="16" spans="2:4" x14ac:dyDescent="0.25">
      <c r="B16" s="132">
        <v>12</v>
      </c>
      <c r="C16" s="133">
        <v>10000</v>
      </c>
      <c r="D16" s="134">
        <f t="shared" si="0"/>
        <v>3000</v>
      </c>
    </row>
    <row r="18" spans="2:5" s="122" customFormat="1" x14ac:dyDescent="0.25">
      <c r="C18" s="123" t="s">
        <v>8</v>
      </c>
      <c r="D18" s="124" t="s">
        <v>78</v>
      </c>
    </row>
    <row r="19" spans="2:5" x14ac:dyDescent="0.25">
      <c r="B19" s="121" t="s">
        <v>79</v>
      </c>
      <c r="C19" s="121">
        <f>SUM(C5:C16)</f>
        <v>120000</v>
      </c>
      <c r="D19" s="125">
        <f>SUM(D5:D16)</f>
        <v>36000</v>
      </c>
    </row>
    <row r="20" spans="2:5" x14ac:dyDescent="0.25">
      <c r="B20" t="s">
        <v>80</v>
      </c>
      <c r="D20" s="125">
        <f>D19/C19</f>
        <v>0.3</v>
      </c>
      <c r="E20" s="1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648BD-7B2D-41DF-AE7F-5C592468CF4C}">
  <dimension ref="B1:M43"/>
  <sheetViews>
    <sheetView workbookViewId="0">
      <selection activeCell="L6" sqref="L6"/>
    </sheetView>
  </sheetViews>
  <sheetFormatPr defaultRowHeight="15" x14ac:dyDescent="0.25"/>
  <cols>
    <col min="1" max="1" width="2.140625" customWidth="1"/>
    <col min="2" max="2" width="15.7109375" customWidth="1"/>
    <col min="3" max="4" width="15.7109375" style="68" customWidth="1"/>
    <col min="5" max="6" width="15.7109375" style="13" customWidth="1"/>
    <col min="7" max="7" width="15.7109375" style="88" customWidth="1"/>
    <col min="8" max="8" width="15.7109375" style="68" customWidth="1"/>
    <col min="9" max="10" width="15.7109375" style="13" customWidth="1"/>
    <col min="11" max="11" width="3.7109375" customWidth="1"/>
    <col min="12" max="12" width="15.7109375" style="68" customWidth="1"/>
    <col min="13" max="13" width="15.7109375" style="14" customWidth="1"/>
  </cols>
  <sheetData>
    <row r="1" spans="2:13" x14ac:dyDescent="0.25">
      <c r="B1" s="71" t="s">
        <v>52</v>
      </c>
      <c r="C1" s="72"/>
      <c r="D1" s="72"/>
      <c r="E1" s="73"/>
      <c r="F1" s="73"/>
      <c r="G1" s="87"/>
      <c r="H1" s="72"/>
      <c r="I1" s="73"/>
      <c r="J1" s="73"/>
    </row>
    <row r="2" spans="2:13" x14ac:dyDescent="0.25">
      <c r="B2" s="71" t="s">
        <v>53</v>
      </c>
      <c r="C2" s="72"/>
      <c r="D2" s="72"/>
      <c r="E2" s="73"/>
      <c r="F2" s="73"/>
      <c r="G2" s="87"/>
      <c r="H2" s="72"/>
      <c r="I2" s="73"/>
      <c r="J2" s="73"/>
    </row>
    <row r="4" spans="2:13" x14ac:dyDescent="0.25">
      <c r="B4" s="80" t="s">
        <v>14</v>
      </c>
    </row>
    <row r="5" spans="2:13" x14ac:dyDescent="0.25">
      <c r="B5" s="68"/>
    </row>
    <row r="6" spans="2:13" x14ac:dyDescent="0.25">
      <c r="B6" s="75"/>
      <c r="C6" s="76"/>
      <c r="D6" s="76"/>
      <c r="E6" s="93"/>
      <c r="F6" s="93"/>
      <c r="G6" s="89"/>
      <c r="H6" s="76"/>
      <c r="I6" s="93"/>
      <c r="J6" s="93"/>
      <c r="L6" s="83" t="s">
        <v>68</v>
      </c>
      <c r="M6" s="84"/>
    </row>
    <row r="7" spans="2:13" s="67" customFormat="1" ht="60" x14ac:dyDescent="0.25">
      <c r="B7" s="69" t="s">
        <v>47</v>
      </c>
      <c r="C7" s="70" t="s">
        <v>51</v>
      </c>
      <c r="D7" s="70" t="s">
        <v>43</v>
      </c>
      <c r="E7" s="94" t="s">
        <v>50</v>
      </c>
      <c r="F7" s="94" t="s">
        <v>73</v>
      </c>
      <c r="G7" s="90" t="s">
        <v>49</v>
      </c>
      <c r="H7" s="70" t="s">
        <v>48</v>
      </c>
      <c r="I7" s="94" t="s">
        <v>69</v>
      </c>
      <c r="J7" s="94" t="s">
        <v>70</v>
      </c>
      <c r="L7" s="82" t="s">
        <v>46</v>
      </c>
      <c r="M7" s="85" t="s">
        <v>71</v>
      </c>
    </row>
    <row r="9" spans="2:13" x14ac:dyDescent="0.25">
      <c r="B9" s="79" t="s">
        <v>44</v>
      </c>
      <c r="C9" s="80">
        <v>1</v>
      </c>
      <c r="D9" s="80" t="s">
        <v>44</v>
      </c>
      <c r="E9" s="117">
        <v>0</v>
      </c>
      <c r="F9" s="95">
        <v>1500</v>
      </c>
      <c r="G9" s="88">
        <f>F9-E9</f>
        <v>1500</v>
      </c>
      <c r="H9" s="80">
        <v>1</v>
      </c>
      <c r="I9" s="13">
        <f>IF(H9,G9,0)</f>
        <v>1500</v>
      </c>
      <c r="J9" s="13" t="str">
        <f>IF(H9,"",G9)</f>
        <v/>
      </c>
      <c r="L9" s="81">
        <f>C9</f>
        <v>1</v>
      </c>
      <c r="M9" s="86">
        <f>I9</f>
        <v>1500</v>
      </c>
    </row>
    <row r="10" spans="2:13" x14ac:dyDescent="0.25">
      <c r="B10" s="79" t="s">
        <v>44</v>
      </c>
      <c r="C10" s="80">
        <v>2</v>
      </c>
      <c r="D10" s="80" t="s">
        <v>44</v>
      </c>
      <c r="E10" s="117">
        <v>0</v>
      </c>
      <c r="F10" s="95">
        <v>1600</v>
      </c>
      <c r="G10" s="88">
        <f t="shared" ref="G10:G18" si="0">F10-E10</f>
        <v>1600</v>
      </c>
      <c r="H10" s="80">
        <v>1</v>
      </c>
      <c r="I10" s="13">
        <f t="shared" ref="I10:I18" si="1">IF(H10,G10,0)</f>
        <v>1600</v>
      </c>
      <c r="J10" s="13" t="str">
        <f t="shared" ref="J10:J18" si="2">IF(H10,"",G10)</f>
        <v/>
      </c>
      <c r="L10" s="81">
        <f t="shared" ref="L10:L18" si="3">C10</f>
        <v>2</v>
      </c>
      <c r="M10" s="86">
        <f t="shared" ref="M10:M18" si="4">I10</f>
        <v>1600</v>
      </c>
    </row>
    <row r="11" spans="2:13" x14ac:dyDescent="0.25">
      <c r="B11" s="79" t="s">
        <v>44</v>
      </c>
      <c r="C11" s="80">
        <v>3</v>
      </c>
      <c r="D11" s="80" t="s">
        <v>44</v>
      </c>
      <c r="E11" s="117">
        <v>0</v>
      </c>
      <c r="F11" s="95">
        <v>1700</v>
      </c>
      <c r="G11" s="88">
        <f t="shared" si="0"/>
        <v>1700</v>
      </c>
      <c r="H11" s="80">
        <v>1</v>
      </c>
      <c r="I11" s="13">
        <f t="shared" si="1"/>
        <v>1700</v>
      </c>
      <c r="J11" s="13" t="str">
        <f t="shared" si="2"/>
        <v/>
      </c>
      <c r="L11" s="81">
        <f t="shared" si="3"/>
        <v>3</v>
      </c>
      <c r="M11" s="86">
        <f t="shared" si="4"/>
        <v>1700</v>
      </c>
    </row>
    <row r="12" spans="2:13" x14ac:dyDescent="0.25">
      <c r="B12" s="79" t="s">
        <v>44</v>
      </c>
      <c r="C12" s="80">
        <v>4</v>
      </c>
      <c r="D12" s="80" t="s">
        <v>44</v>
      </c>
      <c r="E12" s="117">
        <v>0</v>
      </c>
      <c r="F12" s="95">
        <v>1800</v>
      </c>
      <c r="G12" s="88">
        <f t="shared" si="0"/>
        <v>1800</v>
      </c>
      <c r="H12" s="80">
        <v>1</v>
      </c>
      <c r="I12" s="13">
        <f t="shared" si="1"/>
        <v>1800</v>
      </c>
      <c r="J12" s="13" t="str">
        <f t="shared" si="2"/>
        <v/>
      </c>
      <c r="L12" s="81">
        <f t="shared" si="3"/>
        <v>4</v>
      </c>
      <c r="M12" s="86">
        <f t="shared" si="4"/>
        <v>1800</v>
      </c>
    </row>
    <row r="13" spans="2:13" x14ac:dyDescent="0.25">
      <c r="B13" s="79" t="s">
        <v>44</v>
      </c>
      <c r="C13" s="80">
        <v>5</v>
      </c>
      <c r="D13" s="80" t="s">
        <v>44</v>
      </c>
      <c r="E13" s="117">
        <v>0</v>
      </c>
      <c r="F13" s="95">
        <v>1900</v>
      </c>
      <c r="G13" s="88">
        <f t="shared" si="0"/>
        <v>1900</v>
      </c>
      <c r="H13" s="80">
        <v>1</v>
      </c>
      <c r="I13" s="13">
        <f t="shared" si="1"/>
        <v>1900</v>
      </c>
      <c r="J13" s="13" t="str">
        <f t="shared" si="2"/>
        <v/>
      </c>
      <c r="L13" s="81">
        <f t="shared" si="3"/>
        <v>5</v>
      </c>
      <c r="M13" s="86">
        <f t="shared" si="4"/>
        <v>1900</v>
      </c>
    </row>
    <row r="14" spans="2:13" x14ac:dyDescent="0.25">
      <c r="B14" s="79" t="s">
        <v>44</v>
      </c>
      <c r="C14" s="80">
        <v>6</v>
      </c>
      <c r="D14" s="80" t="s">
        <v>44</v>
      </c>
      <c r="E14" s="117">
        <v>0</v>
      </c>
      <c r="F14" s="95">
        <v>2000</v>
      </c>
      <c r="G14" s="88">
        <f t="shared" si="0"/>
        <v>2000</v>
      </c>
      <c r="H14" s="80">
        <v>1</v>
      </c>
      <c r="I14" s="13">
        <f t="shared" si="1"/>
        <v>2000</v>
      </c>
      <c r="J14" s="13" t="str">
        <f t="shared" si="2"/>
        <v/>
      </c>
      <c r="L14" s="81">
        <f t="shared" si="3"/>
        <v>6</v>
      </c>
      <c r="M14" s="86">
        <f t="shared" si="4"/>
        <v>2000</v>
      </c>
    </row>
    <row r="15" spans="2:13" x14ac:dyDescent="0.25">
      <c r="B15" s="79" t="s">
        <v>44</v>
      </c>
      <c r="C15" s="80">
        <v>7</v>
      </c>
      <c r="D15" s="80" t="s">
        <v>44</v>
      </c>
      <c r="E15" s="117">
        <v>0</v>
      </c>
      <c r="F15" s="95">
        <v>2100</v>
      </c>
      <c r="G15" s="88">
        <f t="shared" si="0"/>
        <v>2100</v>
      </c>
      <c r="H15" s="80">
        <v>0</v>
      </c>
      <c r="I15" s="13">
        <f t="shared" si="1"/>
        <v>0</v>
      </c>
      <c r="J15" s="13">
        <f t="shared" si="2"/>
        <v>2100</v>
      </c>
      <c r="L15" s="81">
        <f t="shared" si="3"/>
        <v>7</v>
      </c>
      <c r="M15" s="86">
        <f t="shared" si="4"/>
        <v>0</v>
      </c>
    </row>
    <row r="16" spans="2:13" x14ac:dyDescent="0.25">
      <c r="B16" s="79" t="s">
        <v>44</v>
      </c>
      <c r="C16" s="80">
        <v>8</v>
      </c>
      <c r="D16" s="80" t="s">
        <v>44</v>
      </c>
      <c r="E16" s="117">
        <v>0</v>
      </c>
      <c r="F16" s="95">
        <v>2200</v>
      </c>
      <c r="G16" s="88">
        <f t="shared" si="0"/>
        <v>2200</v>
      </c>
      <c r="H16" s="80">
        <v>1</v>
      </c>
      <c r="I16" s="13">
        <f t="shared" si="1"/>
        <v>2200</v>
      </c>
      <c r="J16" s="13" t="str">
        <f t="shared" si="2"/>
        <v/>
      </c>
      <c r="L16" s="81">
        <f t="shared" si="3"/>
        <v>8</v>
      </c>
      <c r="M16" s="86">
        <f t="shared" si="4"/>
        <v>2200</v>
      </c>
    </row>
    <row r="17" spans="2:13" x14ac:dyDescent="0.25">
      <c r="B17" s="79" t="s">
        <v>44</v>
      </c>
      <c r="C17" s="80">
        <v>9</v>
      </c>
      <c r="D17" s="80" t="s">
        <v>44</v>
      </c>
      <c r="E17" s="117">
        <v>0</v>
      </c>
      <c r="F17" s="95">
        <v>2300</v>
      </c>
      <c r="G17" s="88">
        <f t="shared" si="0"/>
        <v>2300</v>
      </c>
      <c r="H17" s="80">
        <v>1</v>
      </c>
      <c r="I17" s="13">
        <f t="shared" si="1"/>
        <v>2300</v>
      </c>
      <c r="J17" s="13" t="str">
        <f t="shared" si="2"/>
        <v/>
      </c>
      <c r="L17" s="81">
        <f t="shared" si="3"/>
        <v>9</v>
      </c>
      <c r="M17" s="86">
        <f t="shared" si="4"/>
        <v>2300</v>
      </c>
    </row>
    <row r="18" spans="2:13" x14ac:dyDescent="0.25">
      <c r="B18" s="79" t="s">
        <v>44</v>
      </c>
      <c r="C18" s="80">
        <v>10</v>
      </c>
      <c r="D18" s="80" t="s">
        <v>44</v>
      </c>
      <c r="E18" s="117">
        <v>0</v>
      </c>
      <c r="F18" s="95">
        <v>2400</v>
      </c>
      <c r="G18" s="88">
        <f t="shared" si="0"/>
        <v>2400</v>
      </c>
      <c r="H18" s="80">
        <v>1</v>
      </c>
      <c r="I18" s="13">
        <f t="shared" si="1"/>
        <v>2400</v>
      </c>
      <c r="J18" s="13" t="str">
        <f t="shared" si="2"/>
        <v/>
      </c>
      <c r="L18" s="81">
        <f t="shared" si="3"/>
        <v>10</v>
      </c>
      <c r="M18" s="86">
        <f t="shared" si="4"/>
        <v>2400</v>
      </c>
    </row>
    <row r="20" spans="2:13" x14ac:dyDescent="0.25">
      <c r="B20" s="26"/>
      <c r="C20" s="74"/>
      <c r="D20" s="74"/>
      <c r="E20" s="91"/>
      <c r="F20" s="91"/>
      <c r="G20" s="91"/>
      <c r="H20" s="78" t="s">
        <v>57</v>
      </c>
      <c r="I20" s="91">
        <f t="shared" ref="I20" si="5">SUM(I8:I19)</f>
        <v>17400</v>
      </c>
      <c r="J20" s="91"/>
    </row>
    <row r="21" spans="2:13" x14ac:dyDescent="0.25">
      <c r="B21" s="26"/>
      <c r="C21" s="74"/>
      <c r="D21" s="74"/>
      <c r="E21" s="91"/>
      <c r="F21" s="91"/>
      <c r="G21" s="91"/>
      <c r="H21" s="78" t="s">
        <v>64</v>
      </c>
      <c r="I21" s="91"/>
      <c r="J21" s="91">
        <f>SUM(J8:J19)</f>
        <v>2100</v>
      </c>
    </row>
    <row r="22" spans="2:13" x14ac:dyDescent="0.25">
      <c r="I22" s="99"/>
      <c r="J22" s="99"/>
    </row>
    <row r="23" spans="2:13" x14ac:dyDescent="0.25">
      <c r="B23" t="s">
        <v>55</v>
      </c>
      <c r="C23" t="s">
        <v>6</v>
      </c>
      <c r="D23" s="80" t="s">
        <v>44</v>
      </c>
      <c r="E23" s="95">
        <v>0</v>
      </c>
      <c r="F23" s="95">
        <v>2000</v>
      </c>
      <c r="G23" s="92">
        <f t="shared" ref="G23:G25" si="6">F23-E23</f>
        <v>2000</v>
      </c>
    </row>
    <row r="25" spans="2:13" x14ac:dyDescent="0.25">
      <c r="C25" t="s">
        <v>45</v>
      </c>
      <c r="D25" s="80" t="s">
        <v>44</v>
      </c>
      <c r="E25" s="95">
        <v>0</v>
      </c>
      <c r="F25" s="95">
        <v>10000</v>
      </c>
      <c r="G25" s="88">
        <f t="shared" si="6"/>
        <v>10000</v>
      </c>
    </row>
    <row r="26" spans="2:13" x14ac:dyDescent="0.25">
      <c r="C26"/>
      <c r="E26" s="88"/>
      <c r="F26" s="88"/>
    </row>
    <row r="27" spans="2:13" x14ac:dyDescent="0.25">
      <c r="C27"/>
      <c r="E27" s="88"/>
      <c r="F27" s="88"/>
    </row>
    <row r="28" spans="2:13" x14ac:dyDescent="0.25">
      <c r="B28" s="75" t="s">
        <v>56</v>
      </c>
      <c r="C28" s="76"/>
      <c r="D28" s="76"/>
      <c r="E28" s="93"/>
      <c r="F28" s="96"/>
      <c r="G28" s="92"/>
      <c r="I28" s="99"/>
      <c r="J28" s="99"/>
    </row>
    <row r="29" spans="2:13" x14ac:dyDescent="0.25">
      <c r="F29" s="97"/>
    </row>
    <row r="30" spans="2:13" x14ac:dyDescent="0.25">
      <c r="B30" s="26" t="s">
        <v>59</v>
      </c>
      <c r="C30" s="74"/>
      <c r="D30" s="74"/>
      <c r="E30" s="91" t="s">
        <v>8</v>
      </c>
      <c r="F30" s="98"/>
    </row>
    <row r="31" spans="2:13" x14ac:dyDescent="0.25">
      <c r="B31" t="s">
        <v>57</v>
      </c>
      <c r="E31" s="73">
        <f>I20</f>
        <v>17400</v>
      </c>
      <c r="F31" s="118" t="s">
        <v>75</v>
      </c>
      <c r="G31" s="87"/>
    </row>
    <row r="32" spans="2:13" x14ac:dyDescent="0.25">
      <c r="B32" t="s">
        <v>58</v>
      </c>
      <c r="E32" s="99">
        <f>G23</f>
        <v>2000</v>
      </c>
      <c r="F32" s="97"/>
    </row>
    <row r="33" spans="2:7" x14ac:dyDescent="0.25">
      <c r="B33" s="11" t="s">
        <v>65</v>
      </c>
      <c r="C33" s="77"/>
      <c r="D33" s="77"/>
      <c r="E33" s="100">
        <f>E31+E32</f>
        <v>19400</v>
      </c>
      <c r="F33" s="97"/>
    </row>
    <row r="34" spans="2:7" x14ac:dyDescent="0.25">
      <c r="F34" s="101"/>
    </row>
    <row r="35" spans="2:7" x14ac:dyDescent="0.25">
      <c r="B35" s="26" t="s">
        <v>63</v>
      </c>
      <c r="C35" s="74"/>
      <c r="D35" s="74"/>
      <c r="E35" s="91" t="s">
        <v>8</v>
      </c>
      <c r="F35" s="98"/>
    </row>
    <row r="36" spans="2:7" x14ac:dyDescent="0.25">
      <c r="B36" t="s">
        <v>60</v>
      </c>
      <c r="E36" s="13">
        <f>G25</f>
        <v>10000</v>
      </c>
      <c r="F36" s="97"/>
    </row>
    <row r="37" spans="2:7" x14ac:dyDescent="0.25">
      <c r="B37" t="s">
        <v>61</v>
      </c>
      <c r="E37" s="13">
        <f>-J21</f>
        <v>-2100</v>
      </c>
      <c r="F37" s="97"/>
    </row>
    <row r="38" spans="2:7" x14ac:dyDescent="0.25">
      <c r="B38" s="11" t="s">
        <v>62</v>
      </c>
      <c r="C38" s="77"/>
      <c r="D38" s="77"/>
      <c r="E38" s="119">
        <f>E36+E37</f>
        <v>7900</v>
      </c>
      <c r="F38" s="118" t="s">
        <v>72</v>
      </c>
      <c r="G38" s="87"/>
    </row>
    <row r="39" spans="2:7" x14ac:dyDescent="0.25">
      <c r="F39" s="97"/>
    </row>
    <row r="40" spans="2:7" x14ac:dyDescent="0.25">
      <c r="B40" s="26" t="s">
        <v>67</v>
      </c>
      <c r="C40" s="74"/>
      <c r="D40" s="74"/>
      <c r="E40" s="102" t="s">
        <v>8</v>
      </c>
      <c r="F40" s="98"/>
    </row>
    <row r="41" spans="2:7" x14ac:dyDescent="0.25">
      <c r="B41" t="s">
        <v>65</v>
      </c>
      <c r="E41" s="88">
        <f>E33</f>
        <v>19400</v>
      </c>
      <c r="F41" s="97"/>
    </row>
    <row r="42" spans="2:7" x14ac:dyDescent="0.25">
      <c r="B42" t="s">
        <v>66</v>
      </c>
      <c r="E42" s="88">
        <f>-E38</f>
        <v>-7900</v>
      </c>
      <c r="F42" s="97"/>
    </row>
    <row r="43" spans="2:7" x14ac:dyDescent="0.25">
      <c r="B43" s="11" t="s">
        <v>54</v>
      </c>
      <c r="C43" s="77"/>
      <c r="D43" s="77"/>
      <c r="E43" s="103">
        <f>E41+E42</f>
        <v>11500</v>
      </c>
      <c r="F43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Abrechnung</vt:lpstr>
      <vt:lpstr>Stromrechnungen</vt:lpstr>
      <vt:lpstr>Zählerstände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2026-10-17T08:04:55Z</dcterms:modified>
</cp:coreProperties>
</file>